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15" windowWidth="20520" windowHeight="7485" firstSheet="1" activeTab="1"/>
  </bookViews>
  <sheets>
    <sheet name="Spis działów przedmiaru2" sheetId="8" state="hidden" r:id="rId1"/>
    <sheet name="przedmiar robót" sheetId="9" r:id="rId2"/>
  </sheets>
  <definedNames>
    <definedName name="l" localSheetId="1">'przedmiar robót'!$F$16</definedName>
    <definedName name="l">#REF!</definedName>
    <definedName name="_xlnm.Print_Area" localSheetId="1">'przedmiar robót'!$A$1:$E$49</definedName>
    <definedName name="_xlnm.Print_Area" localSheetId="0">'Spis działów przedmiaru2'!$A$1:$E$27</definedName>
  </definedNames>
  <calcPr calcId="145621"/>
</workbook>
</file>

<file path=xl/calcChain.xml><?xml version="1.0" encoding="utf-8"?>
<calcChain xmlns="http://schemas.openxmlformats.org/spreadsheetml/2006/main">
  <c r="E34" i="9" l="1"/>
  <c r="E46" i="9" l="1"/>
  <c r="E20" i="9"/>
  <c r="E43" i="9"/>
  <c r="E17" i="9"/>
  <c r="E41" i="9"/>
  <c r="E40" i="9"/>
  <c r="E31" i="9"/>
  <c r="E30" i="9" l="1"/>
  <c r="E26" i="9"/>
  <c r="E25" i="9"/>
  <c r="E23" i="9"/>
  <c r="E19" i="9"/>
  <c r="E13" i="9"/>
  <c r="E12" i="9"/>
  <c r="E10" i="9"/>
</calcChain>
</file>

<file path=xl/sharedStrings.xml><?xml version="1.0" encoding="utf-8"?>
<sst xmlns="http://schemas.openxmlformats.org/spreadsheetml/2006/main" count="221" uniqueCount="156">
  <si>
    <t>szt.</t>
  </si>
  <si>
    <t>m</t>
  </si>
  <si>
    <t>NAWIERZCHNIE</t>
  </si>
  <si>
    <t>km</t>
  </si>
  <si>
    <t>ROBOTY PRZYGOTOWAWCZE</t>
  </si>
  <si>
    <t>Ilość</t>
  </si>
  <si>
    <t>Jednostka</t>
  </si>
  <si>
    <t>L.p.</t>
  </si>
  <si>
    <t xml:space="preserve">JEDNOSTKA PROJEKTUJĄCA:
MANEVO Marek Łukowski
21-077 Spiczyn,  Ziółków 88
BIURO: ul. Racławicka 38-44 lokal 103,
21-040 Świdnik
</t>
  </si>
  <si>
    <t>ROBOTY WYKOŃCZENIOWE</t>
  </si>
  <si>
    <t>D01.00.00
 CPV 45111300-1</t>
  </si>
  <si>
    <t>D01.01.01 
CPV 45100000-8</t>
  </si>
  <si>
    <t>Odtworzenie       trasy       i       punktów wysokościowych w terenie równinnym
CPV: Przygotowanie terenu pod budowe</t>
  </si>
  <si>
    <t>Rozbiórka elementów dróg, ogrodzeń i przepustów
CPV: Roboty w zakresie burzenia, roboty ziemne.</t>
  </si>
  <si>
    <t>D 01.02.04
CPV:45111000-8</t>
  </si>
  <si>
    <t>D 01.02.02
CPV 45100000-8</t>
  </si>
  <si>
    <t>Zdjęcie warstwy humusu
CPV: Przygotowanie terenu pod budowe</t>
  </si>
  <si>
    <t>ROBOTY ZIEMNE</t>
  </si>
  <si>
    <t>D 02.01.01
CPV:45112000-5</t>
  </si>
  <si>
    <t>Wykonanie wykopów
CPV: Roboty w zakresie usuwania gleby.</t>
  </si>
  <si>
    <t>D 02.03.01
CPV:45233000-9</t>
  </si>
  <si>
    <t>D03.00.00
CPV:45233000-9</t>
  </si>
  <si>
    <t>D 03.01.01</t>
  </si>
  <si>
    <t>PODBUDOWY
CPV: Roboty w zakresie konstruowania, fundamentowania oraz wykonania nawierzchni autostrad, dróg.</t>
  </si>
  <si>
    <t>D04.00.00
CPV:45233000-9</t>
  </si>
  <si>
    <t>Mieszanki związane cementem
CPV: Roboty w zakresie konstruowania, fundamentowania oraz wykonania nawierzchni autostrad, dróg.</t>
  </si>
  <si>
    <t>D 04.04.02
CPV:45233000-9</t>
  </si>
  <si>
    <t>Mieszanki niezwiązane
CPV: Roboty w zakresie konstruowania, fundamentowania oraz wykonania nawierzchni autostrad, dróg.</t>
  </si>
  <si>
    <t>D 04.07.01
CPV:45233000-9</t>
  </si>
  <si>
    <t>Podbudowy asfaltowe dla ruchu KR3-KR6
CPV: Roboty w zakresie konstruowania, fundamentowania oraz wykonania nawierzchni autostrad, dróg.</t>
  </si>
  <si>
    <t>D 05.00.00</t>
  </si>
  <si>
    <t>D 05.03.05
CPV:45233000-9</t>
  </si>
  <si>
    <t>Warstwy wiążąca z betonu asfaltowego 
CPV: Roboty w zakresie konstruowania, fundamentowania oraz wykonania nawierzchni autostrad, dróg.</t>
  </si>
  <si>
    <t>D 05.03.13
CPV:45233000-9</t>
  </si>
  <si>
    <t>Nawierzchnia z  mieszanki mastyksowo-grysowej 
CPV: Roboty w zakresie konstruowania, fundamentowania oraz wykonania nawierzchni autostrad, dróg.</t>
  </si>
  <si>
    <t>D 05.03.11
CPV:45233000-9</t>
  </si>
  <si>
    <t>Frezowanie nawierzchni asfaltowych na zimno
CPV: Roboty w zakresie konstruowania, fundamentowania oraz wykonania nawierzchni autostrad, dróg.</t>
  </si>
  <si>
    <t>Wzmocnienie połączenia nawierzchni bitumicznej  pomiędzy istniejącą  jezdnią   a jej  poszerzeniem
CPV: Roboty w zakresie konstruowania, fundamentowania oraz wykonania nawierzchni autostrad, dróg.</t>
  </si>
  <si>
    <t>D 05.03.26
CPV:45233000-9</t>
  </si>
  <si>
    <t>D 06.00.00</t>
  </si>
  <si>
    <t>D 06.01.01
CPV:45233000-9</t>
  </si>
  <si>
    <t>Umocnienie skarp, rowów i ścieków. 
CPV: Roboty w zakresie konstruowania, fundamentowania oraz wykonania nawierzchni autostrad, dróg.</t>
  </si>
  <si>
    <t>D 07.00.00</t>
  </si>
  <si>
    <t>D 07.01.01
CPV:45233000-9</t>
  </si>
  <si>
    <t>Oznakowanie poziome
CPV: Roboty w zakresie konstruowania, fundamentowania oraz wykonania nawierzchni autostrad, dróg.</t>
  </si>
  <si>
    <t>Oznakowanie pionowe
CPV: Roboty w zakresie konstruowania, fundamentowania oraz wykonania nawierzchni autostrad, dróg.</t>
  </si>
  <si>
    <t>D 07.02.01
CPV:45233000-9</t>
  </si>
  <si>
    <t>D 08.00.00</t>
  </si>
  <si>
    <t>ELEMENTY ULIC</t>
  </si>
  <si>
    <t>ORGANIZACJA RUCHU i urządzenia BRD</t>
  </si>
  <si>
    <t>D 08.01.01
CPV:45233000-9</t>
  </si>
  <si>
    <t>Krawężniki betonowe
CPV: Roboty w zakresie konstruowania, fundamentowania oraz wykonania nawierzchni autostrad, dróg.</t>
  </si>
  <si>
    <t>D 08.02.01
CPV:45233000-9</t>
  </si>
  <si>
    <t>Chodniki
CPV: Roboty w zakresie konstruowania, fundamentowania oraz wykonania nawierzchni autostrad, dróg.</t>
  </si>
  <si>
    <t>D 08.03.01
CPV:45233000-9</t>
  </si>
  <si>
    <t>Ustawienie obrzeży betonowych
CPV: Roboty w zakresie konstruowania, fundamentowania oraz wykonania nawierzchni autostrad, dróg.</t>
  </si>
  <si>
    <t>Bariery ochronne stalowe
CPV: Roboty w zakresie konstruowania, fundamentowania oraz wykonania nawierzchni autostrad, dróg.</t>
  </si>
  <si>
    <t>D 07.05.01
CPV:45233000-8</t>
  </si>
  <si>
    <t>D 07.06.02
CPV:45233000-8</t>
  </si>
  <si>
    <t>D 04.01.01
D 04.05.01
CPV:45233000-9</t>
  </si>
  <si>
    <t>ZAMAWIAJĄCY:
Generalna Dyrekcja Dróg Krajowych i Autostrad
Oddział w Lubartowie</t>
  </si>
  <si>
    <r>
      <rPr>
        <b/>
        <sz val="11"/>
        <color indexed="8"/>
        <rFont val="Arial"/>
        <family val="2"/>
        <charset val="238"/>
      </rPr>
      <t>Część 1a: "Dokumentacja techniczna na przebudowę skrzyżowania
 DK 19a z dw 815 w zakresie budowy pasa włączenia"</t>
    </r>
    <r>
      <rPr>
        <sz val="11"/>
        <color indexed="8"/>
        <rFont val="Arial"/>
        <family val="2"/>
        <charset val="238"/>
      </rPr>
      <t xml:space="preserve">
</t>
    </r>
  </si>
  <si>
    <t>D02.00.00</t>
  </si>
  <si>
    <t>D 04.05.01b</t>
  </si>
  <si>
    <t xml:space="preserve">Wydłużenie przepustu fi800, 2 elementy prefabrykowane o dl. 1,0m każdy + zakończenie skośne
rys. 2 , rys. 6.2 </t>
  </si>
  <si>
    <t>Ława z kruszywa stabilizowanego cementem o Rm=5MPa gr 40cm
rys. 6.2</t>
  </si>
  <si>
    <t>PRZEDMIAR ROBÓT</t>
  </si>
  <si>
    <t>Wykonanie nasypów
CPV: Roboty w zakresie konstruowania, fundamentowania oraz wykonania nawierzchni autostrad, dróg.</t>
  </si>
  <si>
    <t>ODWODNIENIE KORPUSU DROGOWEGO
CPV: Roboty w zakresie konstruowania, fundamentowania oraz wykonania nawierzchni autostrad, dróg.</t>
  </si>
  <si>
    <t>Urządzenia zabezpieczające ruch pieszych
CPV: Roboty w zakresie konstruowania, fundamentowania oraz wykonania nawierzchni autostrad, dróg.</t>
  </si>
  <si>
    <t>SPIS DZIAŁÓW PRZEDMIARU ROBÓT</t>
  </si>
  <si>
    <t>1.1</t>
  </si>
  <si>
    <t>1.2</t>
  </si>
  <si>
    <t>1.3</t>
  </si>
  <si>
    <t>2.1</t>
  </si>
  <si>
    <t>2.2</t>
  </si>
  <si>
    <t>4.1</t>
  </si>
  <si>
    <t>4.2</t>
  </si>
  <si>
    <t>4.3</t>
  </si>
  <si>
    <t>5.1</t>
  </si>
  <si>
    <t>6.1</t>
  </si>
  <si>
    <t xml:space="preserve"> I. ROBOTY DROGOWE</t>
  </si>
  <si>
    <t>II. PRZEBUDOWA OŚWIETLENIA</t>
  </si>
  <si>
    <t>7.1</t>
  </si>
  <si>
    <t>7.2</t>
  </si>
  <si>
    <t>7.3</t>
  </si>
  <si>
    <t>1.</t>
  </si>
  <si>
    <t>Nr Specyfikacji Technicznej
CPV</t>
  </si>
  <si>
    <r>
      <t>m</t>
    </r>
    <r>
      <rPr>
        <vertAlign val="superscript"/>
        <sz val="9"/>
        <rFont val="Arial"/>
        <family val="2"/>
        <charset val="238"/>
      </rPr>
      <t>2</t>
    </r>
  </si>
  <si>
    <t>5.2</t>
  </si>
  <si>
    <t>5.3</t>
  </si>
  <si>
    <t>5.4</t>
  </si>
  <si>
    <t>7.4</t>
  </si>
  <si>
    <t>Rodzaj robót</t>
  </si>
  <si>
    <t>D04.00.00
CPV:45233000-9</t>
  </si>
  <si>
    <t>NAWIERZCHNIE
CPV: Roboty w zakresie konstruowania, fundamentowania oraz wykonania nawierzchni autostrad, dróg.</t>
  </si>
  <si>
    <t>D 05.00.00
CPV:45233000-9</t>
  </si>
  <si>
    <t>D 04.01.01
D 04.05.01
CPV:45233000-9</t>
  </si>
  <si>
    <t>D 02.03.01
CPV:45233000-9</t>
  </si>
  <si>
    <t>D 02.01.01
CPV:45112000-5</t>
  </si>
  <si>
    <t>Wykonanie wykopów
CPV: Roboty w zakresie usuwania gleby.</t>
  </si>
  <si>
    <t>D 01.02.04
CPV:45111000-8</t>
  </si>
  <si>
    <t>D 01.02.02
CPV 45100000-8</t>
  </si>
  <si>
    <t>Zdjęcie warstwy humusu
CPV: Przygotowanie terenu pod budowe</t>
  </si>
  <si>
    <t>D01.01.01 
CPV 45100000-8</t>
  </si>
  <si>
    <r>
      <rPr>
        <sz val="10"/>
        <color indexed="8"/>
        <rFont val="Arial"/>
        <family val="2"/>
        <charset val="238"/>
      </rPr>
      <t xml:space="preserve">JEDNOSTKA PROJEKTUJĄCA:
</t>
    </r>
    <r>
      <rPr>
        <b/>
        <sz val="10"/>
        <color indexed="8"/>
        <rFont val="Arial"/>
        <family val="2"/>
        <charset val="238"/>
      </rPr>
      <t xml:space="preserve">
   MANEVO Marek Łukowski
  21-077 Spiczyn,  Ziółków 88
  BIURO: ul. Racławicka 38-44      
     lokal 220, 21-040 Świdnik
</t>
    </r>
  </si>
  <si>
    <t>D 05.03.23
CPV:45233000-9</t>
  </si>
  <si>
    <t>D  05.03.23.</t>
  </si>
  <si>
    <t>D 04.04.02.</t>
  </si>
  <si>
    <t>D 08.01.01.</t>
  </si>
  <si>
    <t>D 07.02.01.</t>
  </si>
  <si>
    <t>D 07.01.01.</t>
  </si>
  <si>
    <t>D 04.01.01.</t>
  </si>
  <si>
    <t>D 02.03.01.</t>
  </si>
  <si>
    <t>D 02.01.01.</t>
  </si>
  <si>
    <t>D 01.02.04.</t>
  </si>
  <si>
    <t>D01.02.02.</t>
  </si>
  <si>
    <t>D 01.01.01.</t>
  </si>
  <si>
    <t>D 08.03.01.</t>
  </si>
  <si>
    <t>1.4</t>
  </si>
  <si>
    <t>8.1</t>
  </si>
  <si>
    <t>8.3</t>
  </si>
  <si>
    <r>
      <t>m</t>
    </r>
    <r>
      <rPr>
        <sz val="12"/>
        <rFont val="Times New Roman"/>
        <family val="1"/>
        <charset val="238"/>
      </rPr>
      <t>³</t>
    </r>
  </si>
  <si>
    <t xml:space="preserve">Słupki do znaków
</t>
  </si>
  <si>
    <r>
      <rPr>
        <sz val="9"/>
        <color indexed="8"/>
        <rFont val="Arial"/>
        <family val="2"/>
        <charset val="238"/>
      </rPr>
      <t>ZADANIE INWESTYCYJNE:</t>
    </r>
    <r>
      <rPr>
        <b/>
        <sz val="14"/>
        <color indexed="8"/>
        <rFont val="Arial"/>
        <family val="2"/>
        <charset val="238"/>
      </rPr>
      <t xml:space="preserve">
             Budowa miejsc postojowych wraz chodnikiem na ulicy Stanisława Augusta w Dzielnicy Praga - Południe m. st. Warszawy
</t>
    </r>
  </si>
  <si>
    <t xml:space="preserve">Pomiary geodezyjne robót ziemnych
</t>
  </si>
  <si>
    <r>
      <t xml:space="preserve">Zdjęcie warstwy ziemi urodzajnej gr 15cm
</t>
    </r>
    <r>
      <rPr>
        <i/>
        <sz val="9"/>
        <rFont val="Arial"/>
        <family val="2"/>
        <charset val="238"/>
      </rPr>
      <t>45,70+65,90+40,10+26,50+177,80+19,50+275,90</t>
    </r>
  </si>
  <si>
    <r>
      <t xml:space="preserve">Rozebranie istniejącego krawężnika betonowego 15x30
</t>
    </r>
    <r>
      <rPr>
        <i/>
        <sz val="9"/>
        <rFont val="Arial"/>
        <family val="2"/>
        <charset val="238"/>
      </rPr>
      <t>40,60+55,60</t>
    </r>
  </si>
  <si>
    <r>
      <t xml:space="preserve">Rozebranie istniejącego wygrodzenia zieleńca
</t>
    </r>
    <r>
      <rPr>
        <i/>
        <sz val="9"/>
        <rFont val="Arial"/>
        <family val="2"/>
        <charset val="238"/>
      </rPr>
      <t>11,50+3,00+2,50</t>
    </r>
  </si>
  <si>
    <r>
      <t xml:space="preserve">Wykonanie nasypów z wykopu
</t>
    </r>
    <r>
      <rPr>
        <sz val="11"/>
        <rFont val="Arial"/>
        <family val="2"/>
        <charset val="238"/>
      </rPr>
      <t xml:space="preserve">
</t>
    </r>
    <r>
      <rPr>
        <i/>
        <sz val="9"/>
        <rFont val="Arial"/>
        <family val="2"/>
        <charset val="238"/>
      </rPr>
      <t>(0,05*8,6)+(0,04*12,5)+(0,11*5)+(0,10*35)+(0,08*3,6)+((8+3,7+3,7+19,5+3,7+3,7+14,7)*0,1)</t>
    </r>
  </si>
  <si>
    <r>
      <t xml:space="preserve">Koryto z profilowaniem i zagęszczeniem podłoża dla miejsc postojowych i chodnika
- miejsca postojowe:        451,10
- chodnik:       331,10
</t>
    </r>
    <r>
      <rPr>
        <sz val="11"/>
        <rFont val="Calibri"/>
        <family val="2"/>
        <charset val="238"/>
      </rPr>
      <t>Σ</t>
    </r>
    <r>
      <rPr>
        <sz val="11"/>
        <rFont val="Arial"/>
        <family val="2"/>
        <charset val="238"/>
      </rPr>
      <t>=</t>
    </r>
    <r>
      <rPr>
        <i/>
        <sz val="9"/>
        <rFont val="Arial"/>
        <family val="2"/>
        <charset val="238"/>
      </rPr>
      <t>451,10+331,10</t>
    </r>
  </si>
  <si>
    <r>
      <t xml:space="preserve">Warstwa odsączająca z piasku średniego gr. 15cm
(uzupełnienie do głębokości zalegania humusu)
</t>
    </r>
    <r>
      <rPr>
        <i/>
        <sz val="9"/>
        <rFont val="Arial"/>
        <family val="2"/>
        <charset val="238"/>
      </rPr>
      <t>(155,70-74)*2</t>
    </r>
    <r>
      <rPr>
        <sz val="9"/>
        <rFont val="Arial"/>
        <family val="2"/>
        <charset val="238"/>
      </rPr>
      <t xml:space="preserve">
</t>
    </r>
    <r>
      <rPr>
        <i/>
        <sz val="9"/>
        <rFont val="Arial"/>
        <family val="2"/>
        <charset val="238"/>
      </rPr>
      <t/>
    </r>
  </si>
  <si>
    <t xml:space="preserve">Warstwa podbudowy z kruszywa stabilizowanego mechanicznie 0/31,5, grubości 15cm
- konstrukcja chodnika: 331,10
</t>
  </si>
  <si>
    <t>Nawierzchnia z betonowej kostki brukowej i płyt chodnikowych
CPV: Roboty w zakresie konstruowania, fundamentowania oraz wykonania nawierzchni autostrad, dróg.</t>
  </si>
  <si>
    <t xml:space="preserve">Ułożenie nawierzchni z bet. kostki brukowej typu Behaton, bez fazy. o grubości 8cm, na podsypce cementowo-piaskowej 1:4 o grubości 4cm
- nawierzchnia miejsc postojowych: 375,40
</t>
  </si>
  <si>
    <t>Ułożenie nawierzchni chodnika z płyt betonowych 50x50, o grubości 7cm, kolor szary na podsypce cementowo-piaskowej 1:4 o grubości 4cm
- nawierzchnia chodnika: 331,10</t>
  </si>
  <si>
    <r>
      <t xml:space="preserve">Przymocowanie tarcz znaków drogowych odblaskowych do słupków znaki drogowe małe, folia typu 1
- przymocowanie 2 nowych tablic
- przymocowanie 2 tabliczek pod znakami
</t>
    </r>
    <r>
      <rPr>
        <i/>
        <sz val="9"/>
        <rFont val="Arial"/>
        <family val="2"/>
        <charset val="238"/>
      </rPr>
      <t>2+2</t>
    </r>
    <r>
      <rPr>
        <sz val="9"/>
        <rFont val="Arial"/>
        <family val="2"/>
        <charset val="238"/>
      </rPr>
      <t xml:space="preserve">
</t>
    </r>
  </si>
  <si>
    <r>
      <t xml:space="preserve">Ułożenie krawęznika betonowego wjazdowego 15x22 położonego na ławie z betonu C8/10 o gr. 15cm 
</t>
    </r>
    <r>
      <rPr>
        <i/>
        <sz val="9"/>
        <rFont val="Arial"/>
        <family val="2"/>
        <charset val="238"/>
      </rPr>
      <t>40,65+55,6</t>
    </r>
  </si>
  <si>
    <r>
      <t xml:space="preserve">Ułożenie krawęznika betonowego 15x30 położonego  na ławie z betonu C8/10 o gr. 15cm 
</t>
    </r>
    <r>
      <rPr>
        <i/>
        <sz val="9"/>
        <rFont val="Arial"/>
        <family val="2"/>
        <charset val="238"/>
      </rPr>
      <t>4,5+8,9+4,5+4,5+12,8+4,5+4,5+7,8+4,5+4,5+5,3+4,5+4,5+35,3+4,5+4,5+3,9+4,5</t>
    </r>
  </si>
  <si>
    <t>D 09.00.00 
CPV:45233000-9</t>
  </si>
  <si>
    <t>D 09.01.01
CPV:45233000-9</t>
  </si>
  <si>
    <t>Wykonanie wykopów mechanicznie w gruncie  z transportem na odległość 10km (do utylizacji)
wartość wykopów  minus ilośc ziemi urodzajnej 
(2,66*8,6)+(2,93*12,5)+(2,93*7,5)+(2,55*5)+(2,75*35)+(2,85*3,6)+((8+3,7+3,7+19,5+3,7+3,7+14,7)*2,4*0,15)-(651,4*0,15)</t>
  </si>
  <si>
    <t xml:space="preserve">Warstwa podbudowy z kruszywa stabilizowanego mechanicznie 0/31,5, grubości 30cm
- konstrukcja miejsc postojowych: 375,40
</t>
  </si>
  <si>
    <r>
      <t xml:space="preserve">Ustawienie obrzeży betonowych 8x30 na podsypce cementowo- piaskowej 1:4
</t>
    </r>
    <r>
      <rPr>
        <i/>
        <sz val="9"/>
        <rFont val="Arial"/>
        <family val="2"/>
        <charset val="238"/>
      </rPr>
      <t>8+3,7+3,7+4,8+4,52+4,65+8,92+3,7+3,7+10,63+4,03+9,9+36+5,7+4,6+6,65+75,8</t>
    </r>
  </si>
  <si>
    <t>Humusowanie i obsiew mieszanką traw
CPV: Roboty w zakresie konstruowania, fundamentowania oraz wykonania nawierzchni autostrad, dróg.</t>
  </si>
  <si>
    <t>D 09.01.01.</t>
  </si>
  <si>
    <r>
      <t xml:space="preserve">Wywiezienie nadmiaru urobku na odległość do 10km
</t>
    </r>
    <r>
      <rPr>
        <i/>
        <sz val="9"/>
        <rFont val="Arial"/>
        <family val="2"/>
        <charset val="238"/>
      </rPr>
      <t>651,4*0,15+123,55-10,97-99,5*0,1</t>
    </r>
  </si>
  <si>
    <r>
      <t xml:space="preserve">Humusowanie i obsianie mieszanką traw gr. 10cm
</t>
    </r>
    <r>
      <rPr>
        <i/>
        <sz val="9"/>
        <rFont val="Arial"/>
        <family val="2"/>
        <charset val="238"/>
      </rPr>
      <t>8,98+17,95+17,95+8,98+4*0,5+4,52*0,5+6,65*0,5+8*0,5+8,98+17,33+17,33+8,67+10*0,5+4*0,5+9,9*0,5+36*0,5+5,7*0,5+4,6*0,5+6,65*0,5+75,8*0,5</t>
    </r>
  </si>
  <si>
    <r>
      <rPr>
        <sz val="10"/>
        <color indexed="8"/>
        <rFont val="Arial"/>
        <family val="2"/>
        <charset val="238"/>
      </rPr>
      <t>ZAMAWIAJĄCY:</t>
    </r>
    <r>
      <rPr>
        <b/>
        <sz val="10"/>
        <color indexed="8"/>
        <rFont val="Arial"/>
        <family val="2"/>
        <charset val="238"/>
      </rPr>
      <t xml:space="preserve">
</t>
    </r>
    <r>
      <rPr>
        <b/>
        <sz val="11"/>
        <color indexed="8"/>
        <rFont val="Arial"/>
        <family val="2"/>
        <charset val="238"/>
      </rPr>
      <t xml:space="preserve">MIASTO STOŁECZNE WARSZAWA
</t>
    </r>
    <r>
      <rPr>
        <sz val="10"/>
        <color indexed="8"/>
        <rFont val="Arial"/>
        <family val="2"/>
        <charset val="238"/>
      </rPr>
      <t>Dzielnica Praga - Południe
ul. Grochowska 274
03-841 Warszawa</t>
    </r>
  </si>
  <si>
    <r>
      <t xml:space="preserve">Oznakowanie poziome mat. cienkowarstwowymi-  
</t>
    </r>
    <r>
      <rPr>
        <i/>
        <sz val="9"/>
        <rFont val="Arial"/>
        <family val="2"/>
        <charset val="238"/>
      </rPr>
      <t xml:space="preserve">
0,12*(27,40+28,50)+2*0,76+10</t>
    </r>
  </si>
  <si>
    <r>
      <t xml:space="preserve">Rozebranie istniejącego oznakowania poziomego
</t>
    </r>
    <r>
      <rPr>
        <i/>
        <sz val="9"/>
        <rFont val="Arial"/>
        <family val="2"/>
        <charset val="238"/>
      </rPr>
      <t>przejście dla pieszych</t>
    </r>
  </si>
  <si>
    <t xml:space="preserve"> II. PRZEBUDOWA OŚWIETLENIA</t>
  </si>
  <si>
    <t>E 00.00.00.</t>
  </si>
  <si>
    <t>Przebudowa istniejącej kablowej lini oświetleniowej</t>
  </si>
  <si>
    <t>kpl.</t>
  </si>
  <si>
    <t>Przebudowa istniejących latarni oświetleniowych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</si>
</sst>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30">
    <font>
      <sz val="11"/>
      <color indexed="8"/>
      <name val="Czcionka tekstu podstawowego"/>
      <family val="2"/>
      <charset val="238"/>
    </font>
    <font>
      <b/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Arial"/>
      <family val="2"/>
      <charset val="238"/>
    </font>
    <font>
      <sz val="10"/>
      <name val="Arial CE"/>
      <family val="2"/>
      <charset val="238"/>
    </font>
    <font>
      <b/>
      <sz val="14"/>
      <color indexed="8"/>
      <name val="Arial"/>
      <family val="2"/>
      <charset val="238"/>
    </font>
    <font>
      <b/>
      <sz val="11"/>
      <name val="Calibri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indexed="8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0"/>
      <color indexed="8"/>
      <name val="Arial"/>
      <family val="2"/>
      <charset val="238"/>
    </font>
    <font>
      <b/>
      <sz val="14"/>
      <color indexed="8"/>
      <name val="Calibri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  <charset val="238"/>
    </font>
    <font>
      <b/>
      <sz val="9"/>
      <name val="Calibri"/>
      <family val="2"/>
      <charset val="238"/>
    </font>
    <font>
      <b/>
      <sz val="9"/>
      <color indexed="8"/>
      <name val="Czcionka tekstu podstawowego"/>
      <family val="2"/>
      <charset val="238"/>
    </font>
    <font>
      <sz val="8"/>
      <color indexed="8"/>
      <name val="Czcionka tekstu podstawowego"/>
      <family val="2"/>
      <charset val="238"/>
    </font>
    <font>
      <sz val="9"/>
      <color indexed="8"/>
      <name val="Czcionka tekstu podstawowego"/>
      <family val="2"/>
      <charset val="238"/>
    </font>
    <font>
      <sz val="9"/>
      <color indexed="8"/>
      <name val="Arial"/>
      <family val="2"/>
      <charset val="238"/>
    </font>
    <font>
      <sz val="9"/>
      <name val="Calibri"/>
      <family val="2"/>
      <charset val="238"/>
    </font>
    <font>
      <vertAlign val="superscript"/>
      <sz val="9"/>
      <name val="Arial"/>
      <family val="2"/>
      <charset val="238"/>
    </font>
    <font>
      <sz val="11"/>
      <color rgb="FF9C65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8"/>
      <name val="Arial"/>
      <family val="2"/>
      <charset val="238"/>
    </font>
    <font>
      <sz val="11"/>
      <name val="Arial"/>
      <family val="2"/>
      <charset val="238"/>
    </font>
    <font>
      <sz val="12"/>
      <name val="Times New Roman"/>
      <family val="1"/>
      <charset val="238"/>
    </font>
    <font>
      <i/>
      <sz val="9"/>
      <name val="Arial"/>
      <family val="2"/>
      <charset val="238"/>
    </font>
    <font>
      <sz val="11"/>
      <name val="Calibri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4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49"/>
      </patternFill>
    </fill>
    <fill>
      <patternFill patternType="solid">
        <fgColor theme="0" tint="-0.34998626667073579"/>
        <bgColor indexed="49"/>
      </patternFill>
    </fill>
    <fill>
      <patternFill patternType="solid">
        <fgColor theme="7" tint="0.79998168889431442"/>
        <bgColor indexed="26"/>
      </patternFill>
    </fill>
    <fill>
      <patternFill patternType="solid">
        <fgColor theme="0" tint="-0.499984740745262"/>
        <bgColor indexed="26"/>
      </patternFill>
    </fill>
    <fill>
      <patternFill patternType="solid">
        <fgColor rgb="FFFFEB9C"/>
      </patternFill>
    </fill>
  </fills>
  <borders count="29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64"/>
      </right>
      <top style="medium">
        <color indexed="8"/>
      </top>
      <bottom style="medium">
        <color indexed="8"/>
      </bottom>
      <diagonal/>
    </border>
    <border>
      <left/>
      <right style="medium">
        <color indexed="64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</borders>
  <cellStyleXfs count="5">
    <xf numFmtId="0" fontId="0" fillId="0" borderId="0"/>
    <xf numFmtId="0" fontId="4" fillId="0" borderId="0"/>
    <xf numFmtId="0" fontId="10" fillId="0" borderId="0"/>
    <xf numFmtId="0" fontId="2" fillId="0" borderId="0" applyNumberFormat="0" applyFont="0" applyFill="0" applyBorder="0" applyAlignment="0" applyProtection="0">
      <alignment vertical="top"/>
    </xf>
    <xf numFmtId="0" fontId="23" fillId="10" borderId="0" applyNumberFormat="0" applyBorder="0" applyAlignment="0" applyProtection="0"/>
  </cellStyleXfs>
  <cellXfs count="83">
    <xf numFmtId="0" fontId="0" fillId="0" borderId="0" xfId="0"/>
    <xf numFmtId="4" fontId="0" fillId="2" borderId="0" xfId="0" applyNumberFormat="1" applyFill="1"/>
    <xf numFmtId="0" fontId="0" fillId="2" borderId="0" xfId="0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0" fillId="0" borderId="0" xfId="0" applyBorder="1"/>
    <xf numFmtId="0" fontId="7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justify" vertical="center" wrapText="1"/>
    </xf>
    <xf numFmtId="0" fontId="16" fillId="5" borderId="1" xfId="0" applyFont="1" applyFill="1" applyBorder="1" applyAlignment="1">
      <alignment horizontal="center" vertical="center" wrapText="1"/>
    </xf>
    <xf numFmtId="4" fontId="16" fillId="5" borderId="1" xfId="0" applyNumberFormat="1" applyFont="1" applyFill="1" applyBorder="1" applyAlignment="1">
      <alignment horizontal="center" vertical="center" wrapText="1"/>
    </xf>
    <xf numFmtId="0" fontId="17" fillId="0" borderId="0" xfId="0" applyFont="1"/>
    <xf numFmtId="0" fontId="18" fillId="0" borderId="0" xfId="0" applyFont="1"/>
    <xf numFmtId="0" fontId="19" fillId="0" borderId="0" xfId="0" applyFont="1"/>
    <xf numFmtId="0" fontId="13" fillId="2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left" vertical="center" wrapText="1"/>
    </xf>
    <xf numFmtId="0" fontId="21" fillId="4" borderId="1" xfId="0" applyFont="1" applyFill="1" applyBorder="1" applyAlignment="1">
      <alignment horizontal="center" vertical="center" wrapText="1"/>
    </xf>
    <xf numFmtId="4" fontId="21" fillId="4" borderId="1" xfId="0" applyNumberFormat="1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vertical="center" wrapText="1"/>
    </xf>
    <xf numFmtId="0" fontId="13" fillId="2" borderId="4" xfId="0" applyFont="1" applyFill="1" applyBorder="1" applyAlignment="1">
      <alignment vertical="center" wrapText="1"/>
    </xf>
    <xf numFmtId="0" fontId="15" fillId="4" borderId="11" xfId="0" applyFont="1" applyFill="1" applyBorder="1" applyAlignment="1">
      <alignment horizontal="left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vertical="center" wrapText="1"/>
    </xf>
    <xf numFmtId="0" fontId="15" fillId="4" borderId="0" xfId="0" applyFont="1" applyFill="1" applyAlignment="1">
      <alignment horizontal="left" vertical="center" wrapText="1"/>
    </xf>
    <xf numFmtId="0" fontId="13" fillId="5" borderId="1" xfId="0" applyFont="1" applyFill="1" applyBorder="1" applyAlignment="1">
      <alignment horizontal="center" vertical="center" wrapText="1"/>
    </xf>
    <xf numFmtId="0" fontId="21" fillId="5" borderId="1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justify" vertical="center" wrapText="1"/>
    </xf>
    <xf numFmtId="0" fontId="16" fillId="5" borderId="4" xfId="0" applyFont="1" applyFill="1" applyBorder="1" applyAlignment="1">
      <alignment horizontal="justify" vertical="center" wrapText="1"/>
    </xf>
    <xf numFmtId="0" fontId="13" fillId="7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vertical="center" wrapText="1"/>
    </xf>
    <xf numFmtId="0" fontId="15" fillId="5" borderId="4" xfId="0" applyFont="1" applyFill="1" applyBorder="1" applyAlignment="1">
      <alignment vertical="center" wrapText="1"/>
    </xf>
    <xf numFmtId="0" fontId="13" fillId="0" borderId="4" xfId="0" applyNumberFormat="1" applyFont="1" applyFill="1" applyBorder="1" applyAlignment="1" applyProtection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0" fontId="2" fillId="5" borderId="17" xfId="0" applyFont="1" applyFill="1" applyBorder="1" applyAlignment="1">
      <alignment horizontal="center" vertical="center" wrapText="1"/>
    </xf>
    <xf numFmtId="0" fontId="8" fillId="5" borderId="18" xfId="0" applyFont="1" applyFill="1" applyBorder="1" applyAlignment="1">
      <alignment horizontal="justify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left" vertical="center" wrapText="1"/>
    </xf>
    <xf numFmtId="0" fontId="7" fillId="0" borderId="21" xfId="0" applyFont="1" applyFill="1" applyBorder="1" applyAlignment="1">
      <alignment horizontal="left" vertical="center" wrapText="1"/>
    </xf>
    <xf numFmtId="0" fontId="6" fillId="5" borderId="18" xfId="0" applyFont="1" applyFill="1" applyBorder="1" applyAlignment="1">
      <alignment horizontal="justify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justify" vertical="center" wrapText="1"/>
    </xf>
    <xf numFmtId="0" fontId="8" fillId="5" borderId="18" xfId="0" applyFont="1" applyFill="1" applyBorder="1" applyAlignment="1">
      <alignment vertical="center" wrapText="1"/>
    </xf>
    <xf numFmtId="0" fontId="13" fillId="0" borderId="2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top" wrapText="1"/>
    </xf>
    <xf numFmtId="0" fontId="15" fillId="4" borderId="23" xfId="0" applyFont="1" applyFill="1" applyBorder="1" applyAlignment="1">
      <alignment horizontal="left" vertical="center" wrapText="1"/>
    </xf>
    <xf numFmtId="4" fontId="24" fillId="0" borderId="1" xfId="4" applyNumberFormat="1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left" vertical="center" wrapText="1"/>
    </xf>
    <xf numFmtId="0" fontId="12" fillId="8" borderId="19" xfId="0" applyFont="1" applyFill="1" applyBorder="1" applyAlignment="1">
      <alignment horizontal="left" vertical="center" wrapText="1"/>
    </xf>
    <xf numFmtId="0" fontId="12" fillId="8" borderId="7" xfId="0" applyFont="1" applyFill="1" applyBorder="1" applyAlignment="1">
      <alignment horizontal="left" vertical="center" wrapText="1"/>
    </xf>
    <xf numFmtId="0" fontId="12" fillId="8" borderId="20" xfId="0" applyFont="1" applyFill="1" applyBorder="1" applyAlignment="1">
      <alignment horizontal="left" vertical="center" wrapText="1"/>
    </xf>
    <xf numFmtId="0" fontId="12" fillId="9" borderId="14" xfId="0" applyFont="1" applyFill="1" applyBorder="1" applyAlignment="1">
      <alignment horizontal="left" vertical="center" wrapText="1"/>
    </xf>
    <xf numFmtId="0" fontId="12" fillId="9" borderId="15" xfId="0" applyFont="1" applyFill="1" applyBorder="1" applyAlignment="1">
      <alignment horizontal="left" vertical="center" wrapText="1"/>
    </xf>
    <xf numFmtId="0" fontId="12" fillId="9" borderId="12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1" fillId="8" borderId="3" xfId="0" applyFont="1" applyFill="1" applyBorder="1" applyAlignment="1">
      <alignment horizontal="left" vertical="center" wrapText="1"/>
    </xf>
    <xf numFmtId="0" fontId="1" fillId="8" borderId="7" xfId="0" applyFont="1" applyFill="1" applyBorder="1" applyAlignment="1">
      <alignment horizontal="left" vertical="center" wrapText="1"/>
    </xf>
    <xf numFmtId="0" fontId="1" fillId="8" borderId="4" xfId="0" applyFont="1" applyFill="1" applyBorder="1" applyAlignment="1">
      <alignment horizontal="left" vertical="center" wrapText="1"/>
    </xf>
    <xf numFmtId="0" fontId="25" fillId="0" borderId="9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  <xf numFmtId="0" fontId="25" fillId="0" borderId="1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164" fontId="5" fillId="0" borderId="9" xfId="0" applyNumberFormat="1" applyFont="1" applyBorder="1" applyAlignment="1">
      <alignment horizontal="center" vertical="center" wrapText="1"/>
    </xf>
    <xf numFmtId="164" fontId="5" fillId="0" borderId="11" xfId="0" applyNumberFormat="1" applyFont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13" xfId="0" applyFont="1" applyFill="1" applyBorder="1" applyAlignment="1">
      <alignment horizontal="center" vertical="center" wrapText="1"/>
    </xf>
    <xf numFmtId="0" fontId="14" fillId="2" borderId="24" xfId="0" applyFont="1" applyFill="1" applyBorder="1" applyAlignment="1">
      <alignment horizontal="center" vertical="center" wrapText="1"/>
    </xf>
    <xf numFmtId="0" fontId="14" fillId="2" borderId="25" xfId="0" applyFont="1" applyFill="1" applyBorder="1" applyAlignment="1">
      <alignment horizontal="center" vertical="center" wrapText="1"/>
    </xf>
    <xf numFmtId="4" fontId="14" fillId="2" borderId="26" xfId="0" applyNumberFormat="1" applyFont="1" applyFill="1" applyBorder="1" applyAlignment="1">
      <alignment horizontal="center" vertical="center" wrapText="1"/>
    </xf>
    <xf numFmtId="4" fontId="14" fillId="2" borderId="27" xfId="0" applyNumberFormat="1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vertical="center" wrapText="1"/>
    </xf>
    <xf numFmtId="4" fontId="24" fillId="0" borderId="28" xfId="4" applyNumberFormat="1" applyFont="1" applyFill="1" applyBorder="1" applyAlignment="1">
      <alignment horizontal="center" vertical="center" wrapText="1"/>
    </xf>
  </cellXfs>
  <cellStyles count="5">
    <cellStyle name="Excel Built-in Normal" xfId="2"/>
    <cellStyle name="Neutralne" xfId="4" builtinId="28"/>
    <cellStyle name="Normalny" xfId="0" builtinId="0"/>
    <cellStyle name="Normalny 2" xfId="1"/>
    <cellStyle name="Normalny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457200</xdr:colOff>
      <xdr:row>1</xdr:row>
      <xdr:rowOff>1285875</xdr:rowOff>
    </xdr:from>
    <xdr:to>
      <xdr:col>4</xdr:col>
      <xdr:colOff>685800</xdr:colOff>
      <xdr:row>1</xdr:row>
      <xdr:rowOff>1476375</xdr:rowOff>
    </xdr:to>
    <xdr:pic>
      <xdr:nvPicPr>
        <xdr:cNvPr id="2" name="Obraz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0650" y="1847850"/>
          <a:ext cx="12001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333375</xdr:colOff>
      <xdr:row>1</xdr:row>
      <xdr:rowOff>809625</xdr:rowOff>
    </xdr:from>
    <xdr:to>
      <xdr:col>1</xdr:col>
      <xdr:colOff>819150</xdr:colOff>
      <xdr:row>1</xdr:row>
      <xdr:rowOff>1485900</xdr:rowOff>
    </xdr:to>
    <xdr:pic>
      <xdr:nvPicPr>
        <xdr:cNvPr id="3" name="Picture 11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1371600"/>
          <a:ext cx="885825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76200</xdr:colOff>
      <xdr:row>1</xdr:row>
      <xdr:rowOff>295275</xdr:rowOff>
    </xdr:from>
    <xdr:to>
      <xdr:col>4</xdr:col>
      <xdr:colOff>1816418</xdr:colOff>
      <xdr:row>1</xdr:row>
      <xdr:rowOff>571500</xdr:rowOff>
    </xdr:to>
    <xdr:pic>
      <xdr:nvPicPr>
        <xdr:cNvPr id="2" name="Obraz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9225" y="971550"/>
          <a:ext cx="1740218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workbookViewId="0">
      <selection activeCell="A3" sqref="A3:C34"/>
    </sheetView>
  </sheetViews>
  <sheetFormatPr defaultRowHeight="14.25"/>
  <cols>
    <col min="1" max="1" width="5.25" style="2" customWidth="1"/>
    <col min="2" max="2" width="15.75" style="2" bestFit="1" customWidth="1"/>
    <col min="3" max="3" width="41.25" style="2" customWidth="1"/>
    <col min="4" max="4" width="12.75" style="2" customWidth="1"/>
    <col min="5" max="5" width="15.625" style="1" customWidth="1"/>
  </cols>
  <sheetData>
    <row r="1" spans="1:5" ht="44.25" customHeight="1">
      <c r="A1" s="59" t="s">
        <v>61</v>
      </c>
      <c r="B1" s="60"/>
      <c r="C1" s="60"/>
      <c r="D1" s="60"/>
      <c r="E1" s="60"/>
    </row>
    <row r="2" spans="1:5" ht="123.75" customHeight="1" thickBot="1">
      <c r="A2" s="61" t="s">
        <v>60</v>
      </c>
      <c r="B2" s="61"/>
      <c r="C2" s="38" t="s">
        <v>70</v>
      </c>
      <c r="D2" s="62" t="s">
        <v>8</v>
      </c>
      <c r="E2" s="62"/>
    </row>
    <row r="3" spans="1:5" ht="16.5" customHeight="1" thickBot="1">
      <c r="A3" s="53" t="s">
        <v>81</v>
      </c>
      <c r="B3" s="54"/>
      <c r="C3" s="55"/>
      <c r="D3"/>
      <c r="E3"/>
    </row>
    <row r="4" spans="1:5" ht="32.25" customHeight="1" thickBot="1">
      <c r="A4" s="39" t="s">
        <v>86</v>
      </c>
      <c r="B4" s="4" t="s">
        <v>10</v>
      </c>
      <c r="C4" s="40" t="s">
        <v>4</v>
      </c>
      <c r="D4"/>
      <c r="E4"/>
    </row>
    <row r="5" spans="1:5" ht="45.75" customHeight="1" thickBot="1">
      <c r="A5" s="41" t="s">
        <v>71</v>
      </c>
      <c r="B5" s="7" t="s">
        <v>11</v>
      </c>
      <c r="C5" s="42" t="s">
        <v>12</v>
      </c>
      <c r="D5"/>
      <c r="E5"/>
    </row>
    <row r="6" spans="1:5" ht="45.75" customHeight="1" thickBot="1">
      <c r="A6" s="41" t="s">
        <v>72</v>
      </c>
      <c r="B6" s="8" t="s">
        <v>15</v>
      </c>
      <c r="C6" s="37" t="s">
        <v>16</v>
      </c>
      <c r="D6"/>
      <c r="E6"/>
    </row>
    <row r="7" spans="1:5" ht="49.5" customHeight="1" thickBot="1">
      <c r="A7" s="41" t="s">
        <v>73</v>
      </c>
      <c r="B7" s="7" t="s">
        <v>14</v>
      </c>
      <c r="C7" s="43" t="s">
        <v>13</v>
      </c>
      <c r="D7"/>
      <c r="E7"/>
    </row>
    <row r="8" spans="1:5" ht="24" customHeight="1" thickBot="1">
      <c r="A8" s="39">
        <v>2</v>
      </c>
      <c r="B8" s="4" t="s">
        <v>62</v>
      </c>
      <c r="C8" s="40" t="s">
        <v>17</v>
      </c>
      <c r="D8"/>
      <c r="E8"/>
    </row>
    <row r="9" spans="1:5" ht="39" customHeight="1" thickBot="1">
      <c r="A9" s="41" t="s">
        <v>74</v>
      </c>
      <c r="B9" s="7" t="s">
        <v>18</v>
      </c>
      <c r="C9" s="42" t="s">
        <v>19</v>
      </c>
      <c r="D9"/>
      <c r="E9"/>
    </row>
    <row r="10" spans="1:5" ht="72" customHeight="1" thickBot="1">
      <c r="A10" s="41" t="s">
        <v>75</v>
      </c>
      <c r="B10" s="7" t="s">
        <v>20</v>
      </c>
      <c r="C10" s="42" t="s">
        <v>67</v>
      </c>
      <c r="D10"/>
      <c r="E10"/>
    </row>
    <row r="11" spans="1:5" ht="70.5" customHeight="1" thickBot="1">
      <c r="A11" s="39">
        <v>3</v>
      </c>
      <c r="B11" s="5" t="s">
        <v>21</v>
      </c>
      <c r="C11" s="44" t="s">
        <v>68</v>
      </c>
      <c r="D11"/>
      <c r="E11"/>
    </row>
    <row r="12" spans="1:5" ht="51.75" thickBot="1">
      <c r="A12" s="45">
        <v>14</v>
      </c>
      <c r="B12" s="3" t="s">
        <v>22</v>
      </c>
      <c r="C12" s="46" t="s">
        <v>64</v>
      </c>
      <c r="D12"/>
      <c r="E12"/>
    </row>
    <row r="13" spans="1:5" ht="39" thickBot="1">
      <c r="A13" s="45">
        <v>15</v>
      </c>
      <c r="B13" s="3" t="s">
        <v>63</v>
      </c>
      <c r="C13" s="46" t="s">
        <v>65</v>
      </c>
      <c r="D13"/>
      <c r="E13"/>
    </row>
    <row r="14" spans="1:5" ht="64.5" customHeight="1" thickBot="1">
      <c r="A14" s="39">
        <v>4</v>
      </c>
      <c r="B14" s="5" t="s">
        <v>24</v>
      </c>
      <c r="C14" s="44" t="s">
        <v>23</v>
      </c>
      <c r="D14"/>
      <c r="E14"/>
    </row>
    <row r="15" spans="1:5" ht="64.5" customHeight="1" thickBot="1">
      <c r="A15" s="41" t="s">
        <v>76</v>
      </c>
      <c r="B15" s="7" t="s">
        <v>59</v>
      </c>
      <c r="C15" s="42" t="s">
        <v>25</v>
      </c>
      <c r="D15"/>
      <c r="E15"/>
    </row>
    <row r="16" spans="1:5" ht="63.75" customHeight="1" thickBot="1">
      <c r="A16" s="41" t="s">
        <v>77</v>
      </c>
      <c r="B16" s="7" t="s">
        <v>26</v>
      </c>
      <c r="C16" s="42" t="s">
        <v>27</v>
      </c>
      <c r="D16"/>
      <c r="E16"/>
    </row>
    <row r="17" spans="1:5" ht="64.5" thickBot="1">
      <c r="A17" s="41" t="s">
        <v>78</v>
      </c>
      <c r="B17" s="7" t="s">
        <v>28</v>
      </c>
      <c r="C17" s="42" t="s">
        <v>29</v>
      </c>
      <c r="D17"/>
      <c r="E17"/>
    </row>
    <row r="18" spans="1:5" ht="25.5" customHeight="1" thickBot="1">
      <c r="A18" s="39">
        <v>5</v>
      </c>
      <c r="B18" s="5" t="s">
        <v>30</v>
      </c>
      <c r="C18" s="44" t="s">
        <v>2</v>
      </c>
      <c r="D18"/>
      <c r="E18"/>
    </row>
    <row r="19" spans="1:5" ht="69" customHeight="1" thickBot="1">
      <c r="A19" s="41" t="s">
        <v>79</v>
      </c>
      <c r="B19" s="7" t="s">
        <v>31</v>
      </c>
      <c r="C19" s="43" t="s">
        <v>32</v>
      </c>
      <c r="D19"/>
      <c r="E19"/>
    </row>
    <row r="20" spans="1:5" ht="78" customHeight="1" thickBot="1">
      <c r="A20" s="41" t="s">
        <v>89</v>
      </c>
      <c r="B20" s="7" t="s">
        <v>35</v>
      </c>
      <c r="C20" s="43" t="s">
        <v>36</v>
      </c>
      <c r="D20"/>
      <c r="E20"/>
    </row>
    <row r="21" spans="1:5" ht="93" customHeight="1" thickBot="1">
      <c r="A21" s="41" t="s">
        <v>90</v>
      </c>
      <c r="B21" s="8" t="s">
        <v>38</v>
      </c>
      <c r="C21" s="37" t="s">
        <v>37</v>
      </c>
      <c r="D21"/>
      <c r="E21"/>
    </row>
    <row r="22" spans="1:5" ht="72.75" customHeight="1" thickBot="1">
      <c r="A22" s="41" t="s">
        <v>91</v>
      </c>
      <c r="B22" s="8" t="s">
        <v>33</v>
      </c>
      <c r="C22" s="37" t="s">
        <v>34</v>
      </c>
      <c r="D22"/>
      <c r="E22"/>
    </row>
    <row r="23" spans="1:5" ht="23.25" customHeight="1" thickBot="1">
      <c r="A23" s="39">
        <v>6</v>
      </c>
      <c r="B23" s="5" t="s">
        <v>39</v>
      </c>
      <c r="C23" s="47" t="s">
        <v>9</v>
      </c>
      <c r="D23"/>
      <c r="E23"/>
    </row>
    <row r="24" spans="1:5" ht="63.75" customHeight="1" thickBot="1">
      <c r="A24" s="41" t="s">
        <v>80</v>
      </c>
      <c r="B24" s="8" t="s">
        <v>40</v>
      </c>
      <c r="C24" s="37" t="s">
        <v>41</v>
      </c>
      <c r="D24"/>
      <c r="E24"/>
    </row>
    <row r="25" spans="1:5" ht="17.25" customHeight="1" thickBot="1">
      <c r="A25" s="39">
        <v>7</v>
      </c>
      <c r="B25" s="4" t="s">
        <v>42</v>
      </c>
      <c r="C25" s="47" t="s">
        <v>49</v>
      </c>
      <c r="D25"/>
      <c r="E25"/>
    </row>
    <row r="26" spans="1:5" ht="64.5" thickBot="1">
      <c r="A26" s="41" t="s">
        <v>83</v>
      </c>
      <c r="B26" s="8" t="s">
        <v>43</v>
      </c>
      <c r="C26" s="37" t="s">
        <v>44</v>
      </c>
      <c r="D26"/>
      <c r="E26"/>
    </row>
    <row r="27" spans="1:5" ht="64.5" thickBot="1">
      <c r="A27" s="41" t="s">
        <v>84</v>
      </c>
      <c r="B27" s="8" t="s">
        <v>46</v>
      </c>
      <c r="C27" s="37" t="s">
        <v>45</v>
      </c>
      <c r="D27"/>
      <c r="E27"/>
    </row>
    <row r="28" spans="1:5" ht="74.25" customHeight="1" thickBot="1">
      <c r="A28" s="41" t="s">
        <v>85</v>
      </c>
      <c r="B28" s="8" t="s">
        <v>57</v>
      </c>
      <c r="C28" s="37" t="s">
        <v>56</v>
      </c>
      <c r="D28"/>
      <c r="E28"/>
    </row>
    <row r="29" spans="1:5" ht="68.25" customHeight="1" thickBot="1">
      <c r="A29" s="41" t="s">
        <v>92</v>
      </c>
      <c r="B29" s="8" t="s">
        <v>58</v>
      </c>
      <c r="C29" s="37" t="s">
        <v>69</v>
      </c>
      <c r="D29"/>
      <c r="E29"/>
    </row>
    <row r="30" spans="1:5" ht="19.5" customHeight="1" thickBot="1">
      <c r="A30" s="39">
        <v>7</v>
      </c>
      <c r="B30" s="4" t="s">
        <v>47</v>
      </c>
      <c r="C30" s="47" t="s">
        <v>48</v>
      </c>
      <c r="D30"/>
      <c r="E30"/>
    </row>
    <row r="31" spans="1:5" ht="64.5" thickBot="1">
      <c r="A31" s="41" t="s">
        <v>83</v>
      </c>
      <c r="B31" s="8" t="s">
        <v>50</v>
      </c>
      <c r="C31" s="37" t="s">
        <v>51</v>
      </c>
      <c r="D31"/>
      <c r="E31"/>
    </row>
    <row r="32" spans="1:5" ht="64.5" thickBot="1">
      <c r="A32" s="41" t="s">
        <v>84</v>
      </c>
      <c r="B32" s="8" t="s">
        <v>52</v>
      </c>
      <c r="C32" s="37" t="s">
        <v>53</v>
      </c>
      <c r="D32"/>
      <c r="E32"/>
    </row>
    <row r="33" spans="1:5" ht="64.5" thickBot="1">
      <c r="A33" s="41" t="s">
        <v>85</v>
      </c>
      <c r="B33" s="8" t="s">
        <v>54</v>
      </c>
      <c r="C33" s="37" t="s">
        <v>55</v>
      </c>
      <c r="D33"/>
      <c r="E33"/>
    </row>
    <row r="34" spans="1:5" ht="16.5" customHeight="1" thickBot="1">
      <c r="A34" s="56" t="s">
        <v>82</v>
      </c>
      <c r="B34" s="57"/>
      <c r="C34" s="58"/>
      <c r="D34"/>
      <c r="E34"/>
    </row>
  </sheetData>
  <sheetProtection selectLockedCells="1" selectUnlockedCells="1"/>
  <mergeCells count="5">
    <mergeCell ref="A3:C3"/>
    <mergeCell ref="A34:C34"/>
    <mergeCell ref="A1:E1"/>
    <mergeCell ref="A2:B2"/>
    <mergeCell ref="D2:E2"/>
  </mergeCells>
  <pageMargins left="0.78749999999999998" right="0.2361111111111111" top="0.59027777777777779" bottom="0.74791666666666667" header="0.51180555555555551" footer="0.51180555555555551"/>
  <pageSetup paperSize="9" scale="85" firstPageNumber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9"/>
  <sheetViews>
    <sheetView tabSelected="1" topLeftCell="A44" zoomScaleNormal="100" workbookViewId="0">
      <selection activeCell="M46" sqref="M46"/>
    </sheetView>
  </sheetViews>
  <sheetFormatPr defaultRowHeight="14.25"/>
  <cols>
    <col min="1" max="1" width="4.625" style="2" customWidth="1"/>
    <col min="2" max="2" width="18.125" style="2" customWidth="1"/>
    <col min="3" max="3" width="35.625" style="2" customWidth="1"/>
    <col min="4" max="4" width="9.25" style="2" customWidth="1"/>
    <col min="5" max="5" width="25.25" style="1" customWidth="1"/>
  </cols>
  <sheetData>
    <row r="1" spans="1:6" ht="67.5" customHeight="1" thickBot="1">
      <c r="A1" s="66" t="s">
        <v>124</v>
      </c>
      <c r="B1" s="67"/>
      <c r="C1" s="67"/>
      <c r="D1" s="67"/>
      <c r="E1" s="68"/>
    </row>
    <row r="2" spans="1:6" ht="123.75" customHeight="1" thickBot="1">
      <c r="A2" s="69" t="s">
        <v>148</v>
      </c>
      <c r="B2" s="70"/>
      <c r="C2" s="71" t="s">
        <v>66</v>
      </c>
      <c r="D2" s="72"/>
      <c r="E2" s="49" t="s">
        <v>105</v>
      </c>
    </row>
    <row r="3" spans="1:6" s="14" customFormat="1" ht="14.25" customHeight="1" thickBot="1">
      <c r="A3" s="73" t="s">
        <v>7</v>
      </c>
      <c r="B3" s="75" t="s">
        <v>87</v>
      </c>
      <c r="C3" s="75" t="s">
        <v>93</v>
      </c>
      <c r="D3" s="76" t="s">
        <v>6</v>
      </c>
      <c r="E3" s="78" t="s">
        <v>5</v>
      </c>
    </row>
    <row r="4" spans="1:6" s="14" customFormat="1" ht="24.75" customHeight="1" thickBot="1">
      <c r="A4" s="74"/>
      <c r="B4" s="73"/>
      <c r="C4" s="73"/>
      <c r="D4" s="77"/>
      <c r="E4" s="79"/>
    </row>
    <row r="5" spans="1:6" ht="16.5" customHeight="1" thickBot="1">
      <c r="A5" s="63" t="s">
        <v>81</v>
      </c>
      <c r="B5" s="64"/>
      <c r="C5" s="64"/>
      <c r="D5" s="64"/>
      <c r="E5" s="65"/>
      <c r="F5" s="6"/>
    </row>
    <row r="6" spans="1:6" s="13" customFormat="1" ht="32.25" customHeight="1" thickBot="1">
      <c r="A6" s="9" t="s">
        <v>86</v>
      </c>
      <c r="B6" s="9" t="s">
        <v>10</v>
      </c>
      <c r="C6" s="10" t="s">
        <v>4</v>
      </c>
      <c r="D6" s="11"/>
      <c r="E6" s="12"/>
    </row>
    <row r="7" spans="1:6" s="15" customFormat="1" ht="54.75" customHeight="1" thickBot="1">
      <c r="A7" s="17" t="s">
        <v>71</v>
      </c>
      <c r="B7" s="18" t="s">
        <v>104</v>
      </c>
      <c r="C7" s="19" t="s">
        <v>12</v>
      </c>
      <c r="D7" s="20"/>
      <c r="E7" s="21"/>
    </row>
    <row r="8" spans="1:6" s="15" customFormat="1" ht="36.75" thickBot="1">
      <c r="A8" s="16">
        <v>1</v>
      </c>
      <c r="B8" s="16" t="s">
        <v>117</v>
      </c>
      <c r="C8" s="52" t="s">
        <v>125</v>
      </c>
      <c r="D8" s="16" t="s">
        <v>3</v>
      </c>
      <c r="E8" s="51">
        <v>0.16</v>
      </c>
    </row>
    <row r="9" spans="1:6" s="15" customFormat="1" ht="45" customHeight="1" thickBot="1">
      <c r="A9" s="17" t="s">
        <v>73</v>
      </c>
      <c r="B9" s="18" t="s">
        <v>102</v>
      </c>
      <c r="C9" s="24" t="s">
        <v>103</v>
      </c>
      <c r="D9" s="25"/>
      <c r="E9" s="25"/>
    </row>
    <row r="10" spans="1:6" s="15" customFormat="1" ht="38.25" customHeight="1" thickBot="1">
      <c r="A10" s="16">
        <v>2</v>
      </c>
      <c r="B10" s="16" t="s">
        <v>116</v>
      </c>
      <c r="C10" s="26" t="s">
        <v>126</v>
      </c>
      <c r="D10" s="16" t="s">
        <v>88</v>
      </c>
      <c r="E10" s="51">
        <f>45.7+65.9+40.1+26.5+177.8+19.5+275.9</f>
        <v>651.4</v>
      </c>
    </row>
    <row r="11" spans="1:6" s="15" customFormat="1" ht="49.5" customHeight="1" thickBot="1">
      <c r="A11" s="17" t="s">
        <v>119</v>
      </c>
      <c r="B11" s="18" t="s">
        <v>101</v>
      </c>
      <c r="C11" s="27" t="s">
        <v>13</v>
      </c>
      <c r="D11" s="17"/>
      <c r="E11" s="17"/>
    </row>
    <row r="12" spans="1:6" s="15" customFormat="1" ht="60" customHeight="1" thickBot="1">
      <c r="A12" s="16">
        <v>3</v>
      </c>
      <c r="B12" s="16" t="s">
        <v>115</v>
      </c>
      <c r="C12" s="23" t="s">
        <v>127</v>
      </c>
      <c r="D12" s="16" t="s">
        <v>1</v>
      </c>
      <c r="E12" s="51">
        <f>40.6+55.6</f>
        <v>96.2</v>
      </c>
    </row>
    <row r="13" spans="1:6" s="15" customFormat="1" ht="49.5" customHeight="1" thickBot="1">
      <c r="A13" s="16">
        <v>4</v>
      </c>
      <c r="B13" s="16" t="s">
        <v>115</v>
      </c>
      <c r="C13" s="23" t="s">
        <v>128</v>
      </c>
      <c r="D13" s="16" t="s">
        <v>88</v>
      </c>
      <c r="E13" s="51">
        <f>11.5+3+2.5</f>
        <v>17</v>
      </c>
    </row>
    <row r="14" spans="1:6" s="15" customFormat="1" ht="49.5" customHeight="1" thickBot="1">
      <c r="A14" s="16">
        <v>5</v>
      </c>
      <c r="B14" s="16" t="s">
        <v>115</v>
      </c>
      <c r="C14" s="23" t="s">
        <v>150</v>
      </c>
      <c r="D14" s="16" t="s">
        <v>88</v>
      </c>
      <c r="E14" s="51">
        <v>5</v>
      </c>
    </row>
    <row r="15" spans="1:6" s="15" customFormat="1" ht="24" customHeight="1" thickBot="1">
      <c r="A15" s="28">
        <v>2</v>
      </c>
      <c r="B15" s="9" t="s">
        <v>62</v>
      </c>
      <c r="C15" s="10" t="s">
        <v>17</v>
      </c>
      <c r="D15" s="29"/>
      <c r="E15" s="29"/>
    </row>
    <row r="16" spans="1:6" s="15" customFormat="1" ht="39" customHeight="1" thickBot="1">
      <c r="A16" s="17" t="s">
        <v>74</v>
      </c>
      <c r="B16" s="18" t="s">
        <v>99</v>
      </c>
      <c r="C16" s="27" t="s">
        <v>100</v>
      </c>
      <c r="D16" s="17"/>
      <c r="E16" s="17"/>
    </row>
    <row r="17" spans="1:6" s="15" customFormat="1" ht="108.75" thickBot="1">
      <c r="A17" s="16">
        <v>6</v>
      </c>
      <c r="B17" s="16" t="s">
        <v>114</v>
      </c>
      <c r="C17" s="30" t="s">
        <v>141</v>
      </c>
      <c r="D17" s="16" t="s">
        <v>122</v>
      </c>
      <c r="E17" s="51">
        <f>(2.66*8.6)+(2.93*12.5)+(2.93*7.5)+(2.55*5)+(2.75*35)+(2.85*3.6)+((8+3.7+3.7+19.5+3.7+3.7+14.7)*2.4*0.15)-(651.4*0.15)</f>
        <v>123.54599999999998</v>
      </c>
    </row>
    <row r="18" spans="1:6" s="15" customFormat="1" ht="72" customHeight="1" thickBot="1">
      <c r="A18" s="17" t="s">
        <v>75</v>
      </c>
      <c r="B18" s="18" t="s">
        <v>98</v>
      </c>
      <c r="C18" s="27" t="s">
        <v>67</v>
      </c>
      <c r="D18" s="17"/>
      <c r="E18" s="17"/>
    </row>
    <row r="19" spans="1:6" s="15" customFormat="1" ht="65.25" thickBot="1">
      <c r="A19" s="16">
        <v>7</v>
      </c>
      <c r="B19" s="16" t="s">
        <v>113</v>
      </c>
      <c r="C19" s="30" t="s">
        <v>129</v>
      </c>
      <c r="D19" s="16" t="s">
        <v>122</v>
      </c>
      <c r="E19" s="51">
        <f xml:space="preserve">
(0.05*8.6)+(0.04*12.5)+(0.11*5)+(0.1*35)+(0.08*3.6)+((8+3.7+3.7+19.5+3.7+3.7+14.7)*0.1)</f>
        <v>10.968</v>
      </c>
    </row>
    <row r="20" spans="1:6" s="15" customFormat="1" ht="60.75" thickBot="1">
      <c r="A20" s="16">
        <v>8</v>
      </c>
      <c r="B20" s="16" t="s">
        <v>113</v>
      </c>
      <c r="C20" s="30" t="s">
        <v>146</v>
      </c>
      <c r="D20" s="16" t="s">
        <v>122</v>
      </c>
      <c r="E20" s="51">
        <f>651.4*0.15+123.55-10.97-99.5*0.1</f>
        <v>200.34</v>
      </c>
    </row>
    <row r="21" spans="1:6" s="15" customFormat="1" ht="51.75" customHeight="1" thickBot="1">
      <c r="A21" s="28">
        <v>4</v>
      </c>
      <c r="B21" s="11" t="s">
        <v>94</v>
      </c>
      <c r="C21" s="31" t="s">
        <v>23</v>
      </c>
      <c r="D21" s="32"/>
      <c r="E21" s="32"/>
      <c r="F21"/>
    </row>
    <row r="22" spans="1:6" s="15" customFormat="1" ht="64.5" customHeight="1" thickBot="1">
      <c r="A22" s="17" t="s">
        <v>76</v>
      </c>
      <c r="B22" s="18" t="s">
        <v>97</v>
      </c>
      <c r="C22" s="27" t="s">
        <v>25</v>
      </c>
      <c r="D22" s="33"/>
      <c r="E22" s="33"/>
    </row>
    <row r="23" spans="1:6" s="15" customFormat="1" ht="99.75" thickBot="1">
      <c r="A23" s="16">
        <v>9</v>
      </c>
      <c r="B23" s="16" t="s">
        <v>112</v>
      </c>
      <c r="C23" s="30" t="s">
        <v>130</v>
      </c>
      <c r="D23" s="16" t="s">
        <v>88</v>
      </c>
      <c r="E23" s="51">
        <f>451.1+331.1</f>
        <v>782.2</v>
      </c>
    </row>
    <row r="24" spans="1:6" s="15" customFormat="1" ht="63.75" customHeight="1" thickBot="1">
      <c r="A24" s="17" t="s">
        <v>77</v>
      </c>
      <c r="B24" s="18" t="s">
        <v>26</v>
      </c>
      <c r="C24" s="27" t="s">
        <v>27</v>
      </c>
      <c r="D24" s="17"/>
      <c r="E24" s="17"/>
    </row>
    <row r="25" spans="1:6" s="15" customFormat="1" ht="72.75" thickBot="1">
      <c r="A25" s="16">
        <v>10</v>
      </c>
      <c r="B25" s="16" t="s">
        <v>108</v>
      </c>
      <c r="C25" s="34" t="s">
        <v>131</v>
      </c>
      <c r="D25" s="16" t="s">
        <v>88</v>
      </c>
      <c r="E25" s="51">
        <f>(155.7-74)*2</f>
        <v>163.39999999999998</v>
      </c>
    </row>
    <row r="26" spans="1:6" s="15" customFormat="1" ht="60.75" thickBot="1">
      <c r="A26" s="16">
        <v>11</v>
      </c>
      <c r="B26" s="16" t="s">
        <v>108</v>
      </c>
      <c r="C26" s="34" t="s">
        <v>142</v>
      </c>
      <c r="D26" s="16" t="s">
        <v>88</v>
      </c>
      <c r="E26" s="51">
        <f>375.4</f>
        <v>375.4</v>
      </c>
    </row>
    <row r="27" spans="1:6" s="15" customFormat="1" ht="61.5" customHeight="1" thickBot="1">
      <c r="A27" s="16">
        <v>12</v>
      </c>
      <c r="B27" s="16" t="s">
        <v>108</v>
      </c>
      <c r="C27" s="34" t="s">
        <v>132</v>
      </c>
      <c r="D27" s="16" t="s">
        <v>88</v>
      </c>
      <c r="E27" s="51">
        <v>331.1</v>
      </c>
    </row>
    <row r="28" spans="1:6" s="15" customFormat="1" ht="51.75" customHeight="1" thickBot="1">
      <c r="A28" s="28">
        <v>5</v>
      </c>
      <c r="B28" s="11" t="s">
        <v>96</v>
      </c>
      <c r="C28" s="31" t="s">
        <v>95</v>
      </c>
      <c r="D28" s="28"/>
      <c r="E28" s="28"/>
    </row>
    <row r="29" spans="1:6" s="15" customFormat="1" ht="72.75" thickBot="1">
      <c r="A29" s="17" t="s">
        <v>90</v>
      </c>
      <c r="B29" s="18" t="s">
        <v>106</v>
      </c>
      <c r="C29" s="50" t="s">
        <v>133</v>
      </c>
      <c r="D29" s="17"/>
      <c r="E29" s="17"/>
    </row>
    <row r="30" spans="1:6" s="15" customFormat="1" ht="72.75" thickBot="1">
      <c r="A30" s="16">
        <v>13</v>
      </c>
      <c r="B30" s="16" t="s">
        <v>107</v>
      </c>
      <c r="C30" s="22" t="s">
        <v>134</v>
      </c>
      <c r="D30" s="16" t="s">
        <v>88</v>
      </c>
      <c r="E30" s="51">
        <f>375.4</f>
        <v>375.4</v>
      </c>
    </row>
    <row r="31" spans="1:6" s="15" customFormat="1" ht="60.75" thickBot="1">
      <c r="A31" s="16">
        <v>14</v>
      </c>
      <c r="B31" s="16" t="s">
        <v>107</v>
      </c>
      <c r="C31" s="22" t="s">
        <v>135</v>
      </c>
      <c r="D31" s="16" t="s">
        <v>88</v>
      </c>
      <c r="E31" s="51">
        <f>331.1</f>
        <v>331.1</v>
      </c>
    </row>
    <row r="32" spans="1:6" s="15" customFormat="1" ht="36.75" customHeight="1" thickBot="1">
      <c r="A32" s="28">
        <v>7</v>
      </c>
      <c r="B32" s="9" t="s">
        <v>42</v>
      </c>
      <c r="C32" s="35" t="s">
        <v>49</v>
      </c>
      <c r="D32" s="28"/>
      <c r="E32" s="28"/>
    </row>
    <row r="33" spans="1:5" s="15" customFormat="1" ht="63.75" customHeight="1" thickBot="1">
      <c r="A33" s="17" t="s">
        <v>83</v>
      </c>
      <c r="B33" s="18" t="s">
        <v>43</v>
      </c>
      <c r="C33" s="24" t="s">
        <v>44</v>
      </c>
      <c r="D33" s="17"/>
      <c r="E33" s="17"/>
    </row>
    <row r="34" spans="1:5" s="15" customFormat="1" ht="51.75" customHeight="1" thickBot="1">
      <c r="A34" s="16">
        <v>15</v>
      </c>
      <c r="B34" s="16" t="s">
        <v>111</v>
      </c>
      <c r="C34" s="48" t="s">
        <v>149</v>
      </c>
      <c r="D34" s="16" t="s">
        <v>88</v>
      </c>
      <c r="E34" s="51">
        <f>0.12*(27.4+28.5)+2*0.76+10</f>
        <v>18.228000000000002</v>
      </c>
    </row>
    <row r="35" spans="1:5" s="15" customFormat="1" ht="69" customHeight="1" thickBot="1">
      <c r="A35" s="17" t="s">
        <v>84</v>
      </c>
      <c r="B35" s="18" t="s">
        <v>46</v>
      </c>
      <c r="C35" s="24" t="s">
        <v>45</v>
      </c>
      <c r="D35" s="17"/>
      <c r="E35" s="17"/>
    </row>
    <row r="36" spans="1:5" s="15" customFormat="1" ht="108.75" thickBot="1">
      <c r="A36" s="16">
        <v>16</v>
      </c>
      <c r="B36" s="16" t="s">
        <v>110</v>
      </c>
      <c r="C36" s="36" t="s">
        <v>136</v>
      </c>
      <c r="D36" s="16" t="s">
        <v>0</v>
      </c>
      <c r="E36" s="51">
        <v>4</v>
      </c>
    </row>
    <row r="37" spans="1:5" s="15" customFormat="1" ht="24.75" thickBot="1">
      <c r="A37" s="16">
        <v>17</v>
      </c>
      <c r="B37" s="16" t="s">
        <v>110</v>
      </c>
      <c r="C37" s="36" t="s">
        <v>123</v>
      </c>
      <c r="D37" s="16" t="s">
        <v>0</v>
      </c>
      <c r="E37" s="51">
        <v>2</v>
      </c>
    </row>
    <row r="38" spans="1:5" s="15" customFormat="1" ht="36.75" customHeight="1" thickBot="1">
      <c r="A38" s="28">
        <v>8</v>
      </c>
      <c r="B38" s="9" t="s">
        <v>47</v>
      </c>
      <c r="C38" s="35" t="s">
        <v>48</v>
      </c>
      <c r="D38" s="28"/>
      <c r="E38" s="28"/>
    </row>
    <row r="39" spans="1:5" s="15" customFormat="1" ht="68.25" customHeight="1" thickBot="1">
      <c r="A39" s="17" t="s">
        <v>120</v>
      </c>
      <c r="B39" s="18" t="s">
        <v>50</v>
      </c>
      <c r="C39" s="24" t="s">
        <v>51</v>
      </c>
      <c r="D39" s="17"/>
      <c r="E39" s="17"/>
    </row>
    <row r="40" spans="1:5" s="15" customFormat="1" ht="60.75" thickBot="1">
      <c r="A40" s="16">
        <v>18</v>
      </c>
      <c r="B40" s="16" t="s">
        <v>109</v>
      </c>
      <c r="C40" s="36" t="s">
        <v>137</v>
      </c>
      <c r="D40" s="16" t="s">
        <v>1</v>
      </c>
      <c r="E40" s="51">
        <f>40.65+55.6</f>
        <v>96.25</v>
      </c>
    </row>
    <row r="41" spans="1:5" s="15" customFormat="1" ht="60.75" thickBot="1">
      <c r="A41" s="16">
        <v>19</v>
      </c>
      <c r="B41" s="16" t="s">
        <v>109</v>
      </c>
      <c r="C41" s="36" t="s">
        <v>138</v>
      </c>
      <c r="D41" s="16" t="s">
        <v>1</v>
      </c>
      <c r="E41" s="51">
        <f>4.5+8.9+4.5+4.5+12.8+4.5+4.5+7.8+4.5+4.5+5.3+4.5+4.5+35.3+4.5+4.5+3.9+4.5</f>
        <v>128</v>
      </c>
    </row>
    <row r="42" spans="1:5" s="15" customFormat="1" ht="63" customHeight="1" thickBot="1">
      <c r="A42" s="17" t="s">
        <v>121</v>
      </c>
      <c r="B42" s="18" t="s">
        <v>54</v>
      </c>
      <c r="C42" s="24" t="s">
        <v>55</v>
      </c>
      <c r="D42" s="17"/>
      <c r="E42" s="17"/>
    </row>
    <row r="43" spans="1:5" s="15" customFormat="1" ht="60.75" thickBot="1">
      <c r="A43" s="16">
        <v>20</v>
      </c>
      <c r="B43" s="16" t="s">
        <v>118</v>
      </c>
      <c r="C43" s="36" t="s">
        <v>143</v>
      </c>
      <c r="D43" s="16" t="s">
        <v>1</v>
      </c>
      <c r="E43" s="51">
        <f>8+3.7+3.7+4.8+4.52+4.65+8.92+3.7+3.7+10.63+4.03+9.9+36+5.7+4.6+6.65+75.8</f>
        <v>199</v>
      </c>
    </row>
    <row r="44" spans="1:5" s="15" customFormat="1" ht="31.5" customHeight="1" thickBot="1">
      <c r="A44" s="28">
        <v>6</v>
      </c>
      <c r="B44" s="11" t="s">
        <v>139</v>
      </c>
      <c r="C44" s="35" t="s">
        <v>9</v>
      </c>
      <c r="D44" s="28"/>
      <c r="E44" s="28"/>
    </row>
    <row r="45" spans="1:5" s="15" customFormat="1" ht="55.5" customHeight="1" thickBot="1">
      <c r="A45" s="17" t="s">
        <v>80</v>
      </c>
      <c r="B45" s="18" t="s">
        <v>140</v>
      </c>
      <c r="C45" s="24" t="s">
        <v>144</v>
      </c>
      <c r="D45" s="17"/>
      <c r="E45" s="17"/>
    </row>
    <row r="46" spans="1:5" s="15" customFormat="1" ht="84.75" thickBot="1">
      <c r="A46" s="16">
        <v>21</v>
      </c>
      <c r="B46" s="16" t="s">
        <v>145</v>
      </c>
      <c r="C46" s="23" t="s">
        <v>147</v>
      </c>
      <c r="D46" s="16" t="s">
        <v>88</v>
      </c>
      <c r="E46" s="51">
        <f>8.98+17.95+17.95+8.98+4*0.5+4.52*0.5+6.65*0.5+8*0.5+8.98+17.33+17.33+8.67+10*0.5+4*0.5+9.9*0.5+36*0.5+5.7*0.5+4.6*0.5+6.65*0.5+75.8*0.5</f>
        <v>194.07999999999998</v>
      </c>
    </row>
    <row r="47" spans="1:5" ht="16.5" customHeight="1" thickBot="1">
      <c r="A47" s="80" t="s">
        <v>151</v>
      </c>
      <c r="B47" s="80"/>
      <c r="C47" s="80"/>
      <c r="D47" s="80"/>
      <c r="E47" s="80"/>
    </row>
    <row r="48" spans="1:5" s="15" customFormat="1" ht="24.75" thickBot="1">
      <c r="A48" s="16">
        <v>22</v>
      </c>
      <c r="B48" s="16" t="s">
        <v>152</v>
      </c>
      <c r="C48" s="81" t="s">
        <v>153</v>
      </c>
      <c r="D48" s="16" t="s">
        <v>154</v>
      </c>
      <c r="E48" s="82">
        <v>250</v>
      </c>
    </row>
    <row r="49" spans="1:5" s="15" customFormat="1" ht="15.75" thickBot="1">
      <c r="A49" s="16">
        <v>23</v>
      </c>
      <c r="B49" s="16" t="s">
        <v>152</v>
      </c>
      <c r="C49" s="81" t="s">
        <v>155</v>
      </c>
      <c r="D49" s="16" t="s">
        <v>0</v>
      </c>
      <c r="E49" s="51">
        <v>10</v>
      </c>
    </row>
  </sheetData>
  <sheetProtection selectLockedCells="1" selectUnlockedCells="1"/>
  <mergeCells count="10">
    <mergeCell ref="A47:E47"/>
    <mergeCell ref="A5:E5"/>
    <mergeCell ref="A1:E1"/>
    <mergeCell ref="A2:B2"/>
    <mergeCell ref="C2:D2"/>
    <mergeCell ref="A3:A4"/>
    <mergeCell ref="B3:B4"/>
    <mergeCell ref="C3:C4"/>
    <mergeCell ref="D3:D4"/>
    <mergeCell ref="E3:E4"/>
  </mergeCells>
  <pageMargins left="0.78749999999999998" right="0.2361111111111111" top="0.59027777777777779" bottom="0.74791666666666667" header="0.51180555555555551" footer="0.51180555555555551"/>
  <pageSetup scale="94" firstPageNumber="0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3</vt:i4>
      </vt:variant>
    </vt:vector>
  </HeadingPairs>
  <TitlesOfParts>
    <vt:vector size="5" baseType="lpstr">
      <vt:lpstr>Spis działów przedmiaru2</vt:lpstr>
      <vt:lpstr>przedmiar robót</vt:lpstr>
      <vt:lpstr>'przedmiar robót'!l</vt:lpstr>
      <vt:lpstr>'przedmiar robót'!Obszar_wydruku</vt:lpstr>
      <vt:lpstr>'Spis działów przedmiaru2'!Obszar_wydruku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manevo</dc:creator>
  <cp:lastModifiedBy>manevo2</cp:lastModifiedBy>
  <cp:lastPrinted>2015-07-31T08:10:47Z</cp:lastPrinted>
  <dcterms:created xsi:type="dcterms:W3CDTF">2013-01-30T07:49:18Z</dcterms:created>
  <dcterms:modified xsi:type="dcterms:W3CDTF">2015-07-31T08:13:04Z</dcterms:modified>
</cp:coreProperties>
</file>